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S:\Bandi\Affidamenti Diretti e inf 40 k\Manutenzione SISTEMI POMPAGGIO\2025_2028_\4_SCHEMA_OFFERTA\"/>
    </mc:Choice>
  </mc:AlternateContent>
  <xr:revisionPtr revIDLastSave="0" documentId="13_ncr:1_{0D6DDAB6-D88B-48D5-BC09-2BDADC1CB430}" xr6:coauthVersionLast="36" xr6:coauthVersionMax="36" xr10:uidLastSave="{00000000-0000-0000-0000-000000000000}"/>
  <bookViews>
    <workbookView xWindow="0" yWindow="1140" windowWidth="28800" windowHeight="12432" xr2:uid="{00000000-000D-0000-FFFF-FFFF00000000}"/>
  </bookViews>
  <sheets>
    <sheet name="Foglio2" sheetId="1" r:id="rId1"/>
  </sheets>
  <definedNames>
    <definedName name="_xlnm.Print_Area" localSheetId="0">Foglio2!$A$1:$P$42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O12" i="1" l="1"/>
  <c r="I24" i="1"/>
  <c r="D22" i="1"/>
  <c r="I22" i="1" s="1"/>
  <c r="D21" i="1"/>
  <c r="I21" i="1" s="1"/>
  <c r="D19" i="1"/>
  <c r="I19" i="1" s="1"/>
  <c r="D18" i="1"/>
  <c r="I18" i="1" s="1"/>
  <c r="D17" i="1"/>
  <c r="I17" i="1" s="1"/>
  <c r="D15" i="1"/>
  <c r="I15" i="1" s="1"/>
  <c r="D14" i="1"/>
  <c r="I14" i="1" s="1"/>
  <c r="D13" i="1"/>
  <c r="I13" i="1" s="1"/>
  <c r="D27" i="1" l="1"/>
  <c r="I27" i="1" s="1"/>
  <c r="O11" i="1" s="1"/>
  <c r="H19" i="1"/>
  <c r="J19" i="1" s="1"/>
  <c r="H18" i="1"/>
  <c r="J18" i="1" s="1"/>
  <c r="H17" i="1"/>
  <c r="J17" i="1" s="1"/>
  <c r="D10" i="1"/>
  <c r="I10" i="1" s="1"/>
  <c r="O10" i="1" s="1"/>
  <c r="H15" i="1"/>
  <c r="H14" i="1"/>
  <c r="H13" i="1"/>
  <c r="J13" i="1" s="1"/>
  <c r="K13" i="1"/>
  <c r="K14" i="1"/>
  <c r="H27" i="1"/>
  <c r="H24" i="1"/>
  <c r="J24" i="1" s="1"/>
  <c r="P12" i="1" s="1"/>
  <c r="H22" i="1"/>
  <c r="J22" i="1" s="1"/>
  <c r="H21" i="1"/>
  <c r="J21" i="1" s="1"/>
  <c r="H10" i="1"/>
  <c r="O8" i="1" l="1"/>
  <c r="J10" i="1"/>
  <c r="P10" i="1" s="1"/>
  <c r="J27" i="1"/>
  <c r="J15" i="1"/>
  <c r="J14" i="1"/>
  <c r="K26" i="1"/>
  <c r="K24" i="1"/>
  <c r="K22" i="1"/>
  <c r="K21" i="1"/>
  <c r="K10" i="1"/>
  <c r="J29" i="1" l="1"/>
  <c r="P11" i="1"/>
  <c r="P8" i="1" s="1"/>
</calcChain>
</file>

<file path=xl/sharedStrings.xml><?xml version="1.0" encoding="utf-8"?>
<sst xmlns="http://schemas.openxmlformats.org/spreadsheetml/2006/main" count="68" uniqueCount="51">
  <si>
    <t>Voce di costo</t>
  </si>
  <si>
    <t>Unità di misura</t>
  </si>
  <si>
    <t>Valore unitario a base d'asta</t>
  </si>
  <si>
    <t>incid</t>
  </si>
  <si>
    <t>valore annuo a corpo</t>
  </si>
  <si>
    <t>ore</t>
  </si>
  <si>
    <t>unità</t>
  </si>
  <si>
    <t>a corpo</t>
  </si>
  <si>
    <t>Totale generale</t>
  </si>
  <si>
    <t>_________________________________________________________________</t>
  </si>
  <si>
    <t>Firma del sottoscrittore</t>
  </si>
  <si>
    <t>In allegato, copia documento di identità del sottoscrittore</t>
  </si>
  <si>
    <t xml:space="preserve">Data, </t>
  </si>
  <si>
    <t>COSTO AZIENDALE DELLA SICUREZZA (da intendersi incluso nell'importo del contratto) espresso in Euro</t>
  </si>
  <si>
    <t>COSTO DEL PERSONALE (da intendersi incluso nell'importo del contratto) espresso in Euro</t>
  </si>
  <si>
    <t>Sconto percentuale rispetto a listino produttore</t>
  </si>
  <si>
    <t>Manutenzione preventiva sistemi di pompaggio</t>
  </si>
  <si>
    <t>Costo orario Operaio Specializzato</t>
  </si>
  <si>
    <t>Costo orario Tecnico Specializzato</t>
  </si>
  <si>
    <t>Costo orario Operaio qualificato</t>
  </si>
  <si>
    <t>Diritto fisso per chiamata, gestione pratica compialzione schede/relazioni</t>
  </si>
  <si>
    <t>Diritto di chiamata per intervento urgente</t>
  </si>
  <si>
    <t>Ricambi originali e/o compatibili</t>
  </si>
  <si>
    <t>€/km</t>
  </si>
  <si>
    <t>Allegato 2  - SCHEMA DI OFFERTA ECONOMICA -LOTTO 1</t>
  </si>
  <si>
    <t>Sconto offerto</t>
  </si>
  <si>
    <t>Sviluppo Offerta  (= Valore unitario offerto *quantità stimate)</t>
  </si>
  <si>
    <t>Quantità stimate/anno</t>
  </si>
  <si>
    <t>Quantità stimate Anni 4</t>
  </si>
  <si>
    <t>Costo orario Tecnico Specializzato oltre le 8 ore</t>
  </si>
  <si>
    <t xml:space="preserve">Rimborso km per interventi di manutenzione correttiva - Stima KM A/R/intevento * n.stimato di interventi </t>
  </si>
  <si>
    <r>
      <t xml:space="preserve">Valore unitario </t>
    </r>
    <r>
      <rPr>
        <b/>
        <u val="singleAccounting"/>
        <sz val="12"/>
        <rFont val="Times"/>
      </rPr>
      <t>offerto</t>
    </r>
  </si>
  <si>
    <t>KM intervento</t>
  </si>
  <si>
    <t>n. interventi correttivi stimati</t>
  </si>
  <si>
    <t>Costo orario Operaio Specializzato oltre le 8 ore</t>
  </si>
  <si>
    <t>Costo orario Operaio qualificato oltre le 8 ore</t>
  </si>
  <si>
    <t>Stima ore/anno</t>
  </si>
  <si>
    <t>Stima ore 4 anni</t>
  </si>
  <si>
    <t>Tariffa oraria Base d'asta</t>
  </si>
  <si>
    <t>Tipologia</t>
  </si>
  <si>
    <t>ORDINARIA</t>
  </si>
  <si>
    <t>TOT.OFFERTA LOTTO 1</t>
  </si>
  <si>
    <t>BASE D'ASTA</t>
  </si>
  <si>
    <t>Base d'asta complessiva</t>
  </si>
  <si>
    <t>LOTTO 1</t>
  </si>
  <si>
    <t>CORRETTIVA STIMATA</t>
  </si>
  <si>
    <t>RICAMBI STIMATI</t>
  </si>
  <si>
    <t xml:space="preserve">Il sottoscritto: ...............................................................................................................................................................................
codice fiscale: .............................................................................................................................................................................................
nato a: .......................................................................... il: ........./......./.................................................................
domiciliato per la carica presso la sede societaria, nella sua qualità di: ...........................................................................................................................................................
e legale rappresentante dell’Impresa: ...............................................................................................
con sede legale in:  ......................................................................................................................................................Via/Piazza: .................................................................................................... C.A.P. ................................................................
Telefono:...............................................; PEC:..............................................................................................................................
codice fiscale: ........................................................ Partita I.V.A.: .......................................................................................................
</t>
  </si>
  <si>
    <t xml:space="preserve">dichiara di voler presentare la presente offerta e che: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i valori offerti in euro dovranno essere espressi con un numero di cifre decimali dopo la virgola pari a 2 (due); nel caso in cui tali valori dovessero essere espressi con un numero di cifre decimali dopo la virgola superiore a 2 (due), saranno considerate esclusivamente le prime 2 (due) cifre decimali dopo la virgola, senza procedere ad alcun arrotondamento                                                                                                                                                </t>
  </si>
  <si>
    <t>• la presente offerta è irrevocabile e impegnativa per 180 giorni dal termine ultimo per la presentazione dell’offerta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il prezzo totale offerto è comprensivo di ogni prestazione, fornitura ed onere, necessari a garantire la completa esecuzione a regola d’arte del servizio oggetto della presente richiesta di offerta</t>
  </si>
  <si>
    <r>
      <t xml:space="preserve">OFFERTA ECONOMICA - Richiesta di Offerta finalizzata all'affidamento diretto del servizio di manutenzione ordinaria e correttiva, comprensiva di ricambi, dei sistemi di pompaggio - </t>
    </r>
    <r>
      <rPr>
        <b/>
        <sz val="14"/>
        <color rgb="FFFF0000"/>
        <rFont val="Calibri"/>
        <family val="2"/>
        <scheme val="minor"/>
      </rPr>
      <t>LOTTO 1</t>
    </r>
    <r>
      <rPr>
        <b/>
        <sz val="14"/>
        <rFont val="Calibri"/>
        <family val="2"/>
        <scheme val="minor"/>
      </rPr>
      <t xml:space="preserve"> - di Fondazione CNAO di Pavia ai sensi dell'art. 50 del D.Lgs. 36/2023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</si>
</sst>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color rgb="FFFF0000"/>
      <name val="Times"/>
      <family val="1"/>
    </font>
    <font>
      <b/>
      <i/>
      <sz val="12"/>
      <color rgb="FFFF0000"/>
      <name val="Times"/>
      <family val="1"/>
    </font>
    <font>
      <b/>
      <sz val="12"/>
      <name val="Times"/>
      <family val="1"/>
    </font>
    <font>
      <sz val="12"/>
      <name val="Times"/>
      <family val="1"/>
    </font>
    <font>
      <b/>
      <u val="singleAccounting"/>
      <sz val="12"/>
      <name val="Times"/>
    </font>
    <font>
      <u val="singleAccounting"/>
      <sz val="12"/>
      <color theme="1"/>
      <name val="Times"/>
      <family val="1"/>
    </font>
    <font>
      <sz val="14"/>
      <color theme="1"/>
      <name val="Times"/>
    </font>
    <font>
      <b/>
      <sz val="14"/>
      <color theme="1"/>
      <name val="Times"/>
    </font>
    <font>
      <b/>
      <sz val="12"/>
      <color rgb="FFFF0000"/>
      <name val="Times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3" fontId="3" fillId="0" borderId="0" xfId="0" applyNumberFormat="1" applyFont="1" applyBorder="1" applyAlignment="1">
      <alignment horizontal="center" wrapText="1"/>
    </xf>
    <xf numFmtId="43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4" xfId="0" applyNumberFormat="1" applyFont="1" applyBorder="1" applyAlignment="1">
      <alignment wrapText="1"/>
    </xf>
    <xf numFmtId="43" fontId="3" fillId="0" borderId="0" xfId="0" applyNumberFormat="1" applyFont="1" applyBorder="1" applyAlignment="1">
      <alignment wrapText="1"/>
    </xf>
    <xf numFmtId="43" fontId="3" fillId="0" borderId="0" xfId="0" applyNumberFormat="1" applyFont="1" applyAlignment="1">
      <alignment wrapText="1"/>
    </xf>
    <xf numFmtId="43" fontId="3" fillId="0" borderId="4" xfId="0" applyNumberFormat="1" applyFont="1" applyBorder="1" applyAlignment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4" fontId="3" fillId="0" borderId="7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43" fontId="3" fillId="0" borderId="2" xfId="0" applyNumberFormat="1" applyFont="1" applyBorder="1" applyAlignment="1">
      <alignment horizontal="center" wrapText="1"/>
    </xf>
    <xf numFmtId="164" fontId="3" fillId="0" borderId="2" xfId="0" applyNumberFormat="1" applyFont="1" applyBorder="1" applyAlignment="1">
      <alignment horizontal="center" wrapText="1"/>
    </xf>
    <xf numFmtId="43" fontId="4" fillId="0" borderId="1" xfId="0" applyNumberFormat="1" applyFont="1" applyBorder="1" applyAlignment="1">
      <alignment horizontal="left" wrapText="1"/>
    </xf>
    <xf numFmtId="43" fontId="4" fillId="0" borderId="2" xfId="0" applyNumberFormat="1" applyFont="1" applyBorder="1" applyAlignment="1">
      <alignment horizontal="center" wrapText="1"/>
    </xf>
    <xf numFmtId="43" fontId="3" fillId="0" borderId="1" xfId="0" applyNumberFormat="1" applyFont="1" applyBorder="1" applyAlignment="1">
      <alignment wrapText="1"/>
    </xf>
    <xf numFmtId="43" fontId="3" fillId="0" borderId="2" xfId="0" applyNumberFormat="1" applyFont="1" applyBorder="1" applyAlignment="1">
      <alignment wrapText="1"/>
    </xf>
    <xf numFmtId="0" fontId="4" fillId="0" borderId="0" xfId="0" applyFont="1" applyAlignment="1"/>
    <xf numFmtId="164" fontId="3" fillId="0" borderId="0" xfId="0" applyNumberFormat="1" applyFont="1" applyBorder="1" applyAlignment="1">
      <alignment wrapText="1"/>
    </xf>
    <xf numFmtId="165" fontId="3" fillId="0" borderId="0" xfId="1" applyNumberFormat="1" applyFont="1" applyAlignment="1">
      <alignment wrapText="1"/>
    </xf>
    <xf numFmtId="164" fontId="3" fillId="0" borderId="0" xfId="1" applyNumberFormat="1" applyFont="1" applyBorder="1" applyAlignment="1">
      <alignment wrapText="1"/>
    </xf>
    <xf numFmtId="164" fontId="5" fillId="0" borderId="0" xfId="1" applyNumberFormat="1" applyFont="1" applyBorder="1" applyAlignment="1">
      <alignment wrapText="1"/>
    </xf>
    <xf numFmtId="164" fontId="5" fillId="0" borderId="5" xfId="1" applyNumberFormat="1" applyFont="1" applyBorder="1" applyAlignment="1">
      <alignment wrapText="1"/>
    </xf>
    <xf numFmtId="164" fontId="4" fillId="0" borderId="2" xfId="1" applyNumberFormat="1" applyFont="1" applyBorder="1" applyAlignment="1">
      <alignment horizontal="center" wrapText="1"/>
    </xf>
    <xf numFmtId="164" fontId="3" fillId="0" borderId="2" xfId="1" applyNumberFormat="1" applyFont="1" applyBorder="1" applyAlignment="1">
      <alignment wrapText="1"/>
    </xf>
    <xf numFmtId="164" fontId="5" fillId="0" borderId="3" xfId="1" applyNumberFormat="1" applyFont="1" applyBorder="1" applyAlignment="1">
      <alignment wrapText="1"/>
    </xf>
    <xf numFmtId="164" fontId="3" fillId="0" borderId="7" xfId="1" applyNumberFormat="1" applyFont="1" applyBorder="1" applyAlignment="1">
      <alignment wrapText="1"/>
    </xf>
    <xf numFmtId="164" fontId="6" fillId="0" borderId="7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wrapText="1"/>
    </xf>
    <xf numFmtId="164" fontId="3" fillId="0" borderId="9" xfId="1" applyNumberFormat="1" applyFont="1" applyBorder="1" applyAlignment="1">
      <alignment wrapText="1"/>
    </xf>
    <xf numFmtId="164" fontId="5" fillId="0" borderId="0" xfId="1" applyNumberFormat="1" applyFont="1" applyAlignment="1">
      <alignment wrapText="1"/>
    </xf>
    <xf numFmtId="164" fontId="3" fillId="0" borderId="0" xfId="1" applyNumberFormat="1" applyFont="1" applyAlignment="1">
      <alignment wrapText="1"/>
    </xf>
    <xf numFmtId="164" fontId="7" fillId="0" borderId="2" xfId="1" applyNumberFormat="1" applyFont="1" applyBorder="1" applyAlignment="1">
      <alignment horizontal="center" wrapText="1"/>
    </xf>
    <xf numFmtId="164" fontId="7" fillId="0" borderId="3" xfId="1" applyNumberFormat="1" applyFont="1" applyBorder="1" applyAlignment="1">
      <alignment horizontal="center" wrapText="1"/>
    </xf>
    <xf numFmtId="164" fontId="8" fillId="0" borderId="2" xfId="1" applyNumberFormat="1" applyFont="1" applyBorder="1" applyAlignment="1">
      <alignment wrapText="1"/>
    </xf>
    <xf numFmtId="43" fontId="3" fillId="0" borderId="0" xfId="1" applyFont="1" applyBorder="1" applyAlignment="1">
      <alignment wrapText="1"/>
    </xf>
    <xf numFmtId="9" fontId="3" fillId="0" borderId="0" xfId="2" applyFont="1" applyAlignment="1">
      <alignment wrapText="1"/>
    </xf>
    <xf numFmtId="164" fontId="3" fillId="0" borderId="0" xfId="0" applyNumberFormat="1" applyFont="1" applyAlignment="1">
      <alignment wrapText="1"/>
    </xf>
    <xf numFmtId="43" fontId="8" fillId="3" borderId="0" xfId="1" applyFont="1" applyFill="1" applyBorder="1" applyAlignment="1">
      <alignment wrapText="1"/>
    </xf>
    <xf numFmtId="43" fontId="3" fillId="0" borderId="4" xfId="0" applyNumberFormat="1" applyFont="1" applyFill="1" applyBorder="1" applyAlignment="1">
      <alignment wrapText="1"/>
    </xf>
    <xf numFmtId="43" fontId="3" fillId="0" borderId="0" xfId="0" applyNumberFormat="1" applyFont="1" applyFill="1" applyBorder="1" applyAlignment="1">
      <alignment wrapText="1"/>
    </xf>
    <xf numFmtId="164" fontId="3" fillId="0" borderId="0" xfId="0" applyNumberFormat="1" applyFont="1" applyFill="1" applyBorder="1" applyAlignment="1">
      <alignment wrapText="1"/>
    </xf>
    <xf numFmtId="43" fontId="3" fillId="0" borderId="0" xfId="0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wrapText="1"/>
    </xf>
    <xf numFmtId="43" fontId="8" fillId="0" borderId="0" xfId="1" applyFont="1" applyFill="1" applyBorder="1" applyAlignment="1">
      <alignment wrapText="1"/>
    </xf>
    <xf numFmtId="164" fontId="5" fillId="0" borderId="5" xfId="1" applyNumberFormat="1" applyFont="1" applyFill="1" applyBorder="1" applyAlignment="1">
      <alignment wrapText="1"/>
    </xf>
    <xf numFmtId="43" fontId="3" fillId="0" borderId="0" xfId="0" applyNumberFormat="1" applyFont="1" applyFill="1" applyAlignment="1">
      <alignment wrapText="1"/>
    </xf>
    <xf numFmtId="9" fontId="3" fillId="0" borderId="0" xfId="2" applyFont="1" applyFill="1" applyAlignment="1">
      <alignment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165" fontId="3" fillId="0" borderId="0" xfId="1" applyNumberFormat="1" applyFont="1" applyFill="1" applyAlignment="1">
      <alignment wrapText="1"/>
    </xf>
    <xf numFmtId="164" fontId="3" fillId="2" borderId="0" xfId="0" applyNumberFormat="1" applyFont="1" applyFill="1" applyBorder="1" applyAlignment="1">
      <alignment wrapText="1"/>
    </xf>
    <xf numFmtId="43" fontId="3" fillId="2" borderId="0" xfId="0" applyNumberFormat="1" applyFont="1" applyFill="1" applyBorder="1" applyAlignment="1">
      <alignment wrapText="1"/>
    </xf>
    <xf numFmtId="43" fontId="10" fillId="0" borderId="0" xfId="0" applyNumberFormat="1" applyFont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5" fontId="11" fillId="0" borderId="0" xfId="1" applyNumberFormat="1" applyFont="1" applyAlignment="1">
      <alignment wrapText="1"/>
    </xf>
    <xf numFmtId="164" fontId="12" fillId="4" borderId="10" xfId="0" applyNumberFormat="1" applyFont="1" applyFill="1" applyBorder="1" applyAlignment="1">
      <alignment wrapText="1"/>
    </xf>
    <xf numFmtId="164" fontId="12" fillId="4" borderId="9" xfId="1" applyNumberFormat="1" applyFont="1" applyFill="1" applyBorder="1" applyAlignment="1">
      <alignment wrapText="1"/>
    </xf>
    <xf numFmtId="165" fontId="12" fillId="4" borderId="9" xfId="1" applyNumberFormat="1" applyFont="1" applyFill="1" applyBorder="1" applyAlignment="1">
      <alignment horizontal="center" wrapText="1"/>
    </xf>
    <xf numFmtId="165" fontId="11" fillId="0" borderId="9" xfId="1" applyNumberFormat="1" applyFont="1" applyBorder="1" applyAlignment="1">
      <alignment horizontal="left" wrapText="1"/>
    </xf>
    <xf numFmtId="164" fontId="11" fillId="0" borderId="9" xfId="1" applyNumberFormat="1" applyFont="1" applyBorder="1" applyAlignment="1">
      <alignment wrapText="1"/>
    </xf>
    <xf numFmtId="164" fontId="11" fillId="0" borderId="9" xfId="1" quotePrefix="1" applyNumberFormat="1" applyFont="1" applyBorder="1" applyAlignment="1">
      <alignment wrapText="1"/>
    </xf>
    <xf numFmtId="0" fontId="11" fillId="0" borderId="9" xfId="0" applyFont="1" applyBorder="1" applyAlignment="1">
      <alignment horizontal="left" wrapText="1"/>
    </xf>
    <xf numFmtId="9" fontId="13" fillId="2" borderId="0" xfId="2" applyFont="1" applyFill="1" applyBorder="1" applyAlignment="1">
      <alignment wrapText="1"/>
    </xf>
    <xf numFmtId="9" fontId="13" fillId="0" borderId="0" xfId="2" applyFont="1" applyFill="1" applyBorder="1" applyAlignment="1">
      <alignment wrapText="1"/>
    </xf>
    <xf numFmtId="164" fontId="13" fillId="0" borderId="0" xfId="1" applyNumberFormat="1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0" borderId="2" xfId="0" applyFont="1" applyBorder="1" applyAlignment="1" applyProtection="1">
      <alignment horizontal="left" wrapText="1"/>
      <protection locked="0"/>
    </xf>
    <xf numFmtId="0" fontId="0" fillId="0" borderId="3" xfId="0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vertical="top" wrapText="1"/>
    </xf>
    <xf numFmtId="0" fontId="0" fillId="0" borderId="2" xfId="0" applyFont="1" applyBorder="1" applyAlignment="1" applyProtection="1">
      <alignment horizontal="left" vertical="top" wrapText="1"/>
    </xf>
    <xf numFmtId="0" fontId="0" fillId="0" borderId="3" xfId="0" applyFont="1" applyBorder="1" applyAlignment="1" applyProtection="1">
      <alignment horizontal="left" vertical="top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1"/>
  <sheetViews>
    <sheetView showGridLines="0" tabSelected="1" topLeftCell="B19" zoomScale="70" zoomScaleNormal="70" workbookViewId="0">
      <selection activeCell="F24" sqref="F24"/>
    </sheetView>
  </sheetViews>
  <sheetFormatPr defaultColWidth="8.88671875" defaultRowHeight="15.6" x14ac:dyDescent="0.3"/>
  <cols>
    <col min="1" max="1" width="25" style="1" bestFit="1" customWidth="1"/>
    <col min="2" max="2" width="42.88671875" style="1" customWidth="1"/>
    <col min="3" max="3" width="17.33203125" style="1" customWidth="1"/>
    <col min="4" max="4" width="18.6640625" style="17" bestFit="1" customWidth="1"/>
    <col min="5" max="5" width="13.109375" style="8" customWidth="1"/>
    <col min="6" max="6" width="27.44140625" style="38" customWidth="1"/>
    <col min="7" max="7" width="15.33203125" style="37" customWidth="1"/>
    <col min="8" max="9" width="20.88671875" style="37" customWidth="1"/>
    <col min="10" max="10" width="25.6640625" style="37" customWidth="1"/>
    <col min="11" max="11" width="9.109375" style="1" hidden="1" customWidth="1"/>
    <col min="12" max="12" width="4.109375" style="1" customWidth="1"/>
    <col min="13" max="13" width="11.33203125" style="1" customWidth="1"/>
    <col min="14" max="14" width="28.5546875" style="26" customWidth="1"/>
    <col min="15" max="15" width="15.88671875" style="26" bestFit="1" customWidth="1"/>
    <col min="16" max="16" width="21" style="1" customWidth="1"/>
    <col min="17" max="17" width="18.33203125" style="1" customWidth="1"/>
    <col min="18" max="18" width="15.33203125" style="1" customWidth="1"/>
    <col min="19" max="16384" width="8.88671875" style="1"/>
  </cols>
  <sheetData>
    <row r="1" spans="1:17" ht="44.4" customHeight="1" thickBot="1" x14ac:dyDescent="0.35">
      <c r="B1" s="83" t="s">
        <v>50</v>
      </c>
      <c r="C1" s="84"/>
      <c r="D1" s="84"/>
      <c r="E1" s="84"/>
      <c r="F1" s="84"/>
      <c r="G1" s="84"/>
      <c r="H1" s="85"/>
    </row>
    <row r="2" spans="1:17" ht="87" customHeight="1" thickBot="1" x14ac:dyDescent="0.35">
      <c r="B2" s="86" t="s">
        <v>47</v>
      </c>
      <c r="C2" s="87"/>
      <c r="D2" s="87"/>
      <c r="E2" s="87"/>
      <c r="F2" s="87"/>
      <c r="G2" s="87"/>
      <c r="H2" s="88"/>
    </row>
    <row r="3" spans="1:17" ht="56.4" customHeight="1" thickBot="1" x14ac:dyDescent="0.35">
      <c r="B3" s="89" t="s">
        <v>48</v>
      </c>
      <c r="C3" s="90"/>
      <c r="D3" s="90"/>
      <c r="E3" s="90"/>
      <c r="F3" s="90"/>
      <c r="G3" s="90"/>
      <c r="H3" s="91"/>
    </row>
    <row r="4" spans="1:17" ht="50.4" customHeight="1" thickBot="1" x14ac:dyDescent="0.35">
      <c r="B4" s="89" t="s">
        <v>49</v>
      </c>
      <c r="C4" s="90"/>
      <c r="D4" s="90"/>
      <c r="E4" s="90"/>
      <c r="F4" s="90"/>
      <c r="G4" s="90"/>
      <c r="H4" s="91"/>
    </row>
    <row r="5" spans="1:17" ht="16.2" thickBot="1" x14ac:dyDescent="0.35"/>
    <row r="6" spans="1:17" ht="31.2" customHeight="1" thickBot="1" x14ac:dyDescent="0.4">
      <c r="B6" s="79" t="s">
        <v>24</v>
      </c>
      <c r="C6" s="80"/>
      <c r="D6" s="80"/>
      <c r="E6" s="80"/>
      <c r="F6" s="80"/>
      <c r="G6" s="80"/>
      <c r="H6" s="80"/>
      <c r="I6" s="80"/>
      <c r="J6" s="81"/>
    </row>
    <row r="7" spans="1:17" x14ac:dyDescent="0.3">
      <c r="B7" s="2"/>
      <c r="C7" s="3"/>
      <c r="D7" s="4"/>
      <c r="E7" s="5"/>
      <c r="F7" s="27"/>
      <c r="G7" s="28"/>
      <c r="H7" s="28"/>
      <c r="I7" s="28"/>
      <c r="J7" s="29"/>
    </row>
    <row r="8" spans="1:17" ht="18.600000000000001" thickBot="1" x14ac:dyDescent="0.4">
      <c r="B8" s="2"/>
      <c r="C8" s="3"/>
      <c r="D8" s="78">
        <v>4</v>
      </c>
      <c r="E8" s="5"/>
      <c r="F8" s="27"/>
      <c r="G8" s="28"/>
      <c r="H8" s="28"/>
      <c r="I8" s="28"/>
      <c r="J8" s="29"/>
      <c r="N8" s="66"/>
      <c r="O8" s="67">
        <f>SUM(O10:O12)</f>
        <v>51632</v>
      </c>
      <c r="P8" s="67">
        <f ca="1">SUM(P10:P12)</f>
        <v>51632</v>
      </c>
    </row>
    <row r="9" spans="1:17" s="8" customFormat="1" ht="47.4" thickBot="1" x14ac:dyDescent="0.35">
      <c r="A9" s="20" t="s">
        <v>39</v>
      </c>
      <c r="B9" s="20" t="s">
        <v>0</v>
      </c>
      <c r="C9" s="21" t="s">
        <v>27</v>
      </c>
      <c r="D9" s="21" t="s">
        <v>28</v>
      </c>
      <c r="E9" s="21" t="s">
        <v>1</v>
      </c>
      <c r="F9" s="30" t="s">
        <v>2</v>
      </c>
      <c r="G9" s="39" t="s">
        <v>25</v>
      </c>
      <c r="H9" s="39" t="s">
        <v>31</v>
      </c>
      <c r="I9" s="39" t="s">
        <v>43</v>
      </c>
      <c r="J9" s="40" t="s">
        <v>26</v>
      </c>
      <c r="K9" s="7" t="s">
        <v>3</v>
      </c>
      <c r="L9" s="7"/>
      <c r="M9" s="7"/>
      <c r="N9" s="68" t="s">
        <v>44</v>
      </c>
      <c r="O9" s="68" t="s">
        <v>42</v>
      </c>
      <c r="P9" s="69" t="s">
        <v>41</v>
      </c>
    </row>
    <row r="10" spans="1:17" ht="45" customHeight="1" x14ac:dyDescent="0.35">
      <c r="A10" s="62" t="s">
        <v>40</v>
      </c>
      <c r="B10" s="9" t="s">
        <v>16</v>
      </c>
      <c r="C10" s="10">
        <v>3</v>
      </c>
      <c r="D10" s="25">
        <f>D8*C10</f>
        <v>12</v>
      </c>
      <c r="E10" s="6" t="s">
        <v>4</v>
      </c>
      <c r="F10" s="27">
        <f>3500/3</f>
        <v>1166.6666666666667</v>
      </c>
      <c r="G10" s="74"/>
      <c r="H10" s="45">
        <f>F10-(F10*G10)</f>
        <v>1166.6666666666667</v>
      </c>
      <c r="I10" s="45">
        <f>F10*D10</f>
        <v>14000</v>
      </c>
      <c r="J10" s="29">
        <f>H10*D10</f>
        <v>14000</v>
      </c>
      <c r="K10" s="11" t="e">
        <f>+#REF!/#REF!</f>
        <v>#REF!</v>
      </c>
      <c r="L10" s="11"/>
      <c r="M10" s="11"/>
      <c r="N10" s="70" t="s">
        <v>40</v>
      </c>
      <c r="O10" s="71">
        <f>SUMIF(A10:A28,N10,I10:I28)</f>
        <v>14000</v>
      </c>
      <c r="P10" s="72">
        <f>SUMIF(A10:A28,N10,J10:J28)</f>
        <v>14000</v>
      </c>
    </row>
    <row r="11" spans="1:17" s="56" customFormat="1" ht="43.95" customHeight="1" x14ac:dyDescent="0.35">
      <c r="A11" s="63"/>
      <c r="B11" s="46"/>
      <c r="C11" s="47"/>
      <c r="D11" s="48"/>
      <c r="E11" s="49"/>
      <c r="F11" s="50"/>
      <c r="G11" s="75"/>
      <c r="H11" s="51"/>
      <c r="I11" s="51"/>
      <c r="J11" s="52"/>
      <c r="K11" s="53"/>
      <c r="L11" s="53"/>
      <c r="M11" s="53"/>
      <c r="N11" s="73" t="s">
        <v>45</v>
      </c>
      <c r="O11" s="71">
        <f>SUMIF(A11:A29,N11,I11:I29)</f>
        <v>12632</v>
      </c>
      <c r="P11" s="72">
        <f ca="1">SUMIF(A10:A28,N11,J10)</f>
        <v>12632</v>
      </c>
    </row>
    <row r="12" spans="1:17" ht="30" customHeight="1" x14ac:dyDescent="0.45">
      <c r="A12" s="64"/>
      <c r="B12" s="9"/>
      <c r="C12" s="60" t="s">
        <v>36</v>
      </c>
      <c r="D12" s="60" t="s">
        <v>37</v>
      </c>
      <c r="E12" s="6"/>
      <c r="F12" s="60" t="s">
        <v>38</v>
      </c>
      <c r="G12" s="76"/>
      <c r="H12" s="28"/>
      <c r="I12" s="28"/>
      <c r="J12" s="29"/>
      <c r="N12" s="73" t="s">
        <v>46</v>
      </c>
      <c r="O12" s="71">
        <f>SUMIF(A12:A30,N12,I12:I30)</f>
        <v>25000</v>
      </c>
      <c r="P12" s="71">
        <f ca="1">SUMIF(A10:A28,N12,J10)</f>
        <v>25000</v>
      </c>
    </row>
    <row r="13" spans="1:17" ht="31.2" customHeight="1" x14ac:dyDescent="0.3">
      <c r="A13" s="64" t="s">
        <v>45</v>
      </c>
      <c r="B13" s="12" t="s">
        <v>18</v>
      </c>
      <c r="C13" s="10">
        <v>15</v>
      </c>
      <c r="D13" s="25">
        <f>C13*$D$8</f>
        <v>60</v>
      </c>
      <c r="E13" s="6" t="s">
        <v>5</v>
      </c>
      <c r="F13" s="27">
        <v>50</v>
      </c>
      <c r="G13" s="74"/>
      <c r="H13" s="45">
        <f t="shared" ref="H13:H15" si="0">F13-(F13*G13)</f>
        <v>50</v>
      </c>
      <c r="I13" s="45">
        <f t="shared" ref="I13:I24" si="1">F13*D13</f>
        <v>3000</v>
      </c>
      <c r="J13" s="29">
        <f>H13*D13</f>
        <v>3000</v>
      </c>
      <c r="K13" s="11" t="e">
        <f>+#REF!/#REF!</f>
        <v>#REF!</v>
      </c>
      <c r="L13" s="11"/>
      <c r="M13" s="11"/>
      <c r="Q13" s="44"/>
    </row>
    <row r="14" spans="1:17" ht="31.2" customHeight="1" x14ac:dyDescent="0.3">
      <c r="A14" s="64" t="s">
        <v>45</v>
      </c>
      <c r="B14" s="9" t="s">
        <v>17</v>
      </c>
      <c r="C14" s="10">
        <v>15</v>
      </c>
      <c r="D14" s="25">
        <f t="shared" ref="D14:D22" si="2">C14*$D$8</f>
        <v>60</v>
      </c>
      <c r="E14" s="6" t="s">
        <v>5</v>
      </c>
      <c r="F14" s="27">
        <v>40</v>
      </c>
      <c r="G14" s="74"/>
      <c r="H14" s="45">
        <f t="shared" si="0"/>
        <v>40</v>
      </c>
      <c r="I14" s="45">
        <f t="shared" si="1"/>
        <v>2400</v>
      </c>
      <c r="J14" s="29">
        <f>H14*D14</f>
        <v>2400</v>
      </c>
      <c r="K14" s="11" t="e">
        <f>+#REF!/#REF!</f>
        <v>#REF!</v>
      </c>
      <c r="L14" s="11"/>
      <c r="M14" s="11"/>
      <c r="N14" s="27"/>
      <c r="O14" s="27"/>
      <c r="P14" s="43"/>
      <c r="Q14" s="44"/>
    </row>
    <row r="15" spans="1:17" ht="31.2" customHeight="1" x14ac:dyDescent="0.3">
      <c r="A15" s="64" t="s">
        <v>45</v>
      </c>
      <c r="B15" s="9" t="s">
        <v>19</v>
      </c>
      <c r="C15" s="10">
        <v>15</v>
      </c>
      <c r="D15" s="25">
        <f t="shared" si="2"/>
        <v>60</v>
      </c>
      <c r="E15" s="6" t="s">
        <v>5</v>
      </c>
      <c r="F15" s="27">
        <v>30</v>
      </c>
      <c r="G15" s="74"/>
      <c r="H15" s="45">
        <f t="shared" si="0"/>
        <v>30</v>
      </c>
      <c r="I15" s="45">
        <f t="shared" si="1"/>
        <v>1800</v>
      </c>
      <c r="J15" s="29">
        <f>H15*D15</f>
        <v>1800</v>
      </c>
      <c r="K15" s="11"/>
      <c r="L15" s="11"/>
      <c r="M15" s="11"/>
      <c r="N15" s="27"/>
      <c r="O15" s="27"/>
      <c r="P15" s="43"/>
      <c r="Q15" s="44"/>
    </row>
    <row r="16" spans="1:17" s="56" customFormat="1" ht="31.2" customHeight="1" x14ac:dyDescent="0.3">
      <c r="A16" s="63"/>
      <c r="B16" s="46"/>
      <c r="C16" s="47"/>
      <c r="D16" s="48"/>
      <c r="E16" s="49"/>
      <c r="F16" s="50"/>
      <c r="G16" s="75"/>
      <c r="H16" s="51"/>
      <c r="I16" s="51"/>
      <c r="J16" s="52"/>
      <c r="K16" s="53"/>
      <c r="L16" s="53"/>
      <c r="M16" s="53"/>
      <c r="N16" s="50"/>
      <c r="O16" s="50"/>
      <c r="P16" s="54"/>
      <c r="Q16" s="55"/>
    </row>
    <row r="17" spans="1:17" ht="31.2" customHeight="1" x14ac:dyDescent="0.3">
      <c r="A17" s="64" t="s">
        <v>45</v>
      </c>
      <c r="B17" s="12" t="s">
        <v>29</v>
      </c>
      <c r="C17" s="10">
        <v>4</v>
      </c>
      <c r="D17" s="25">
        <f t="shared" si="2"/>
        <v>16</v>
      </c>
      <c r="E17" s="6" t="s">
        <v>5</v>
      </c>
      <c r="F17" s="27">
        <v>60</v>
      </c>
      <c r="G17" s="74"/>
      <c r="H17" s="45">
        <f t="shared" ref="H17" si="3">F17-(F17*G17)</f>
        <v>60</v>
      </c>
      <c r="I17" s="45">
        <f t="shared" si="1"/>
        <v>960</v>
      </c>
      <c r="J17" s="29">
        <f t="shared" ref="J17" si="4">H17*D17</f>
        <v>960</v>
      </c>
      <c r="K17" s="11"/>
      <c r="L17" s="11"/>
      <c r="M17" s="11"/>
      <c r="N17" s="27"/>
      <c r="O17" s="27"/>
      <c r="P17" s="43"/>
      <c r="Q17" s="44"/>
    </row>
    <row r="18" spans="1:17" ht="31.2" customHeight="1" x14ac:dyDescent="0.3">
      <c r="A18" s="64" t="s">
        <v>45</v>
      </c>
      <c r="B18" s="9" t="s">
        <v>34</v>
      </c>
      <c r="C18" s="10">
        <v>4</v>
      </c>
      <c r="D18" s="25">
        <f t="shared" si="2"/>
        <v>16</v>
      </c>
      <c r="E18" s="6" t="s">
        <v>5</v>
      </c>
      <c r="F18" s="27">
        <v>50</v>
      </c>
      <c r="G18" s="74"/>
      <c r="H18" s="45">
        <f t="shared" ref="H18:H19" si="5">F18-(F18*G18)</f>
        <v>50</v>
      </c>
      <c r="I18" s="45">
        <f t="shared" si="1"/>
        <v>800</v>
      </c>
      <c r="J18" s="29">
        <f t="shared" ref="J18:J19" si="6">H18*D18</f>
        <v>800</v>
      </c>
      <c r="K18" s="11"/>
      <c r="L18" s="11"/>
      <c r="M18" s="11"/>
      <c r="N18" s="27"/>
      <c r="O18" s="27"/>
      <c r="P18" s="43"/>
      <c r="Q18" s="44"/>
    </row>
    <row r="19" spans="1:17" ht="31.2" customHeight="1" x14ac:dyDescent="0.3">
      <c r="A19" s="64" t="s">
        <v>45</v>
      </c>
      <c r="B19" s="9" t="s">
        <v>35</v>
      </c>
      <c r="C19" s="10">
        <v>4</v>
      </c>
      <c r="D19" s="25">
        <f t="shared" si="2"/>
        <v>16</v>
      </c>
      <c r="E19" s="6" t="s">
        <v>5</v>
      </c>
      <c r="F19" s="27">
        <v>40</v>
      </c>
      <c r="G19" s="74"/>
      <c r="H19" s="45">
        <f t="shared" si="5"/>
        <v>40</v>
      </c>
      <c r="I19" s="45">
        <f t="shared" si="1"/>
        <v>640</v>
      </c>
      <c r="J19" s="29">
        <f t="shared" si="6"/>
        <v>640</v>
      </c>
      <c r="K19" s="11"/>
      <c r="L19" s="11"/>
      <c r="M19" s="11"/>
      <c r="N19" s="27"/>
      <c r="O19" s="27"/>
      <c r="P19" s="43"/>
      <c r="Q19" s="44"/>
    </row>
    <row r="20" spans="1:17" ht="31.2" customHeight="1" x14ac:dyDescent="0.3">
      <c r="A20" s="64"/>
      <c r="B20" s="9"/>
      <c r="C20" s="10"/>
      <c r="D20" s="25"/>
      <c r="E20" s="6"/>
      <c r="F20" s="27"/>
      <c r="G20" s="76"/>
      <c r="H20" s="28"/>
      <c r="I20" s="28"/>
      <c r="J20" s="29"/>
      <c r="K20" s="11"/>
      <c r="L20" s="11"/>
      <c r="M20" s="11"/>
      <c r="N20" s="27"/>
      <c r="O20" s="27"/>
    </row>
    <row r="21" spans="1:17" ht="31.2" customHeight="1" x14ac:dyDescent="0.3">
      <c r="A21" s="64" t="s">
        <v>45</v>
      </c>
      <c r="B21" s="9" t="s">
        <v>20</v>
      </c>
      <c r="C21" s="10">
        <v>3</v>
      </c>
      <c r="D21" s="25">
        <f t="shared" si="2"/>
        <v>12</v>
      </c>
      <c r="E21" s="6" t="s">
        <v>6</v>
      </c>
      <c r="F21" s="27">
        <v>50</v>
      </c>
      <c r="G21" s="74"/>
      <c r="H21" s="45">
        <f t="shared" ref="H21:H27" si="7">F21-(F21*G21)</f>
        <v>50</v>
      </c>
      <c r="I21" s="45">
        <f t="shared" si="1"/>
        <v>600</v>
      </c>
      <c r="J21" s="29">
        <f t="shared" ref="J21:J24" si="8">H21*D21</f>
        <v>600</v>
      </c>
      <c r="K21" s="11" t="e">
        <f>+#REF!/#REF!</f>
        <v>#REF!</v>
      </c>
      <c r="L21" s="11"/>
      <c r="M21" s="11"/>
    </row>
    <row r="22" spans="1:17" ht="31.2" customHeight="1" x14ac:dyDescent="0.3">
      <c r="A22" s="64" t="s">
        <v>45</v>
      </c>
      <c r="B22" s="12" t="s">
        <v>21</v>
      </c>
      <c r="C22" s="10">
        <v>3</v>
      </c>
      <c r="D22" s="25">
        <f t="shared" si="2"/>
        <v>12</v>
      </c>
      <c r="E22" s="6" t="s">
        <v>6</v>
      </c>
      <c r="F22" s="27">
        <v>100</v>
      </c>
      <c r="G22" s="74"/>
      <c r="H22" s="45">
        <f t="shared" si="7"/>
        <v>100</v>
      </c>
      <c r="I22" s="45">
        <f t="shared" si="1"/>
        <v>1200</v>
      </c>
      <c r="J22" s="29">
        <f t="shared" si="8"/>
        <v>1200</v>
      </c>
      <c r="K22" s="11" t="e">
        <f>+#REF!/#REF!</f>
        <v>#REF!</v>
      </c>
      <c r="L22" s="11"/>
      <c r="M22" s="11"/>
    </row>
    <row r="23" spans="1:17" ht="31.2" customHeight="1" x14ac:dyDescent="0.3">
      <c r="A23" s="64"/>
      <c r="B23" s="2"/>
      <c r="C23" s="3"/>
      <c r="D23" s="25"/>
      <c r="E23" s="5"/>
      <c r="F23" s="27"/>
      <c r="G23" s="76"/>
      <c r="H23" s="28"/>
      <c r="I23" s="28"/>
      <c r="J23" s="29"/>
    </row>
    <row r="24" spans="1:17" ht="31.2" customHeight="1" x14ac:dyDescent="0.3">
      <c r="A24" s="64" t="s">
        <v>46</v>
      </c>
      <c r="B24" s="9" t="s">
        <v>22</v>
      </c>
      <c r="C24" s="10" t="s">
        <v>15</v>
      </c>
      <c r="D24" s="25">
        <v>1</v>
      </c>
      <c r="E24" s="6" t="s">
        <v>7</v>
      </c>
      <c r="F24" s="27">
        <v>25000</v>
      </c>
      <c r="G24" s="74"/>
      <c r="H24" s="45">
        <f t="shared" si="7"/>
        <v>25000</v>
      </c>
      <c r="I24" s="45">
        <f t="shared" si="1"/>
        <v>25000</v>
      </c>
      <c r="J24" s="29">
        <f t="shared" si="8"/>
        <v>25000</v>
      </c>
      <c r="K24" s="11" t="e">
        <f>+#REF!/#REF!</f>
        <v>#REF!</v>
      </c>
      <c r="L24" s="11"/>
      <c r="M24" s="11"/>
    </row>
    <row r="25" spans="1:17" s="56" customFormat="1" ht="31.2" customHeight="1" x14ac:dyDescent="0.3">
      <c r="A25" s="63"/>
      <c r="B25" s="46"/>
      <c r="C25" s="47"/>
      <c r="D25" s="48"/>
      <c r="E25" s="49"/>
      <c r="F25" s="50"/>
      <c r="G25" s="75"/>
      <c r="H25" s="51"/>
      <c r="I25" s="51"/>
      <c r="J25" s="52"/>
      <c r="K25" s="53"/>
      <c r="L25" s="53"/>
      <c r="M25" s="53"/>
      <c r="N25" s="57"/>
      <c r="O25" s="57"/>
    </row>
    <row r="26" spans="1:17" ht="31.2" customHeight="1" x14ac:dyDescent="0.45">
      <c r="A26" s="64"/>
      <c r="B26" s="9"/>
      <c r="C26" s="60" t="s">
        <v>33</v>
      </c>
      <c r="D26" s="61" t="s">
        <v>32</v>
      </c>
      <c r="E26" s="6"/>
      <c r="F26" s="27"/>
      <c r="G26" s="76"/>
      <c r="H26" s="28"/>
      <c r="I26" s="28"/>
      <c r="J26" s="29"/>
      <c r="K26" s="11" t="e">
        <f>+#REF!/#REF!</f>
        <v>#REF!</v>
      </c>
      <c r="L26" s="11"/>
      <c r="M26" s="11"/>
    </row>
    <row r="27" spans="1:17" ht="51" customHeight="1" x14ac:dyDescent="0.3">
      <c r="A27" s="64" t="s">
        <v>45</v>
      </c>
      <c r="B27" s="9" t="s">
        <v>30</v>
      </c>
      <c r="C27" s="59">
        <v>10</v>
      </c>
      <c r="D27" s="58">
        <f>77*2</f>
        <v>154</v>
      </c>
      <c r="E27" s="6" t="s">
        <v>23</v>
      </c>
      <c r="F27" s="42">
        <v>0.8</v>
      </c>
      <c r="G27" s="74"/>
      <c r="H27" s="45">
        <f t="shared" si="7"/>
        <v>0.8</v>
      </c>
      <c r="I27" s="45">
        <f>F27*D27*C27</f>
        <v>1232</v>
      </c>
      <c r="J27" s="29">
        <f>H27*D27*C27</f>
        <v>1232</v>
      </c>
    </row>
    <row r="28" spans="1:17" ht="31.2" customHeight="1" thickBot="1" x14ac:dyDescent="0.35">
      <c r="A28" s="65"/>
      <c r="B28" s="9"/>
      <c r="C28" s="10"/>
      <c r="D28" s="25"/>
      <c r="E28" s="6"/>
      <c r="F28" s="27"/>
      <c r="G28" s="76"/>
      <c r="H28" s="28"/>
      <c r="I28" s="28"/>
      <c r="J28" s="29"/>
    </row>
    <row r="29" spans="1:17" ht="31.2" customHeight="1" thickBot="1" x14ac:dyDescent="0.35">
      <c r="B29" s="22"/>
      <c r="C29" s="23"/>
      <c r="D29" s="19"/>
      <c r="E29" s="18"/>
      <c r="F29" s="31"/>
      <c r="G29" s="41" t="s">
        <v>8</v>
      </c>
      <c r="H29" s="41"/>
      <c r="I29" s="41"/>
      <c r="J29" s="32">
        <f>SUM(J10:J28)</f>
        <v>51632</v>
      </c>
    </row>
    <row r="30" spans="1:17" ht="16.8" thickBot="1" x14ac:dyDescent="0.4">
      <c r="B30" s="13"/>
      <c r="C30" s="14"/>
      <c r="D30" s="15"/>
      <c r="E30" s="16"/>
      <c r="F30" s="33"/>
      <c r="G30" s="34"/>
      <c r="H30" s="34"/>
      <c r="I30" s="34"/>
      <c r="J30" s="35"/>
    </row>
    <row r="32" spans="1:17" ht="37.950000000000003" customHeight="1" x14ac:dyDescent="0.3">
      <c r="B32" s="82" t="s">
        <v>13</v>
      </c>
      <c r="C32" s="82"/>
      <c r="F32" s="36">
        <v>0</v>
      </c>
    </row>
    <row r="33" spans="2:6" ht="38.4" customHeight="1" x14ac:dyDescent="0.3">
      <c r="B33" s="82" t="s">
        <v>14</v>
      </c>
      <c r="C33" s="82"/>
      <c r="F33" s="36">
        <v>0</v>
      </c>
    </row>
    <row r="34" spans="2:6" ht="16.95" customHeight="1" x14ac:dyDescent="0.3">
      <c r="B34" s="77"/>
      <c r="C34" s="77"/>
      <c r="F34" s="27"/>
    </row>
    <row r="35" spans="2:6" x14ac:dyDescent="0.3">
      <c r="B35" s="1" t="s">
        <v>12</v>
      </c>
    </row>
    <row r="37" spans="2:6" x14ac:dyDescent="0.3">
      <c r="B37" s="24" t="s">
        <v>10</v>
      </c>
    </row>
    <row r="39" spans="2:6" x14ac:dyDescent="0.3">
      <c r="B39" s="24" t="s">
        <v>9</v>
      </c>
    </row>
    <row r="41" spans="2:6" x14ac:dyDescent="0.3">
      <c r="B41" s="24" t="s">
        <v>11</v>
      </c>
    </row>
  </sheetData>
  <mergeCells count="7">
    <mergeCell ref="B6:J6"/>
    <mergeCell ref="B32:C32"/>
    <mergeCell ref="B33:C33"/>
    <mergeCell ref="B1:H1"/>
    <mergeCell ref="B2:H2"/>
    <mergeCell ref="B3:H3"/>
    <mergeCell ref="B4:H4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Livraga Maria Vittoria</dc:creator>
  <cp:lastModifiedBy>Quaroni Monica</cp:lastModifiedBy>
  <cp:lastPrinted>2024-12-01T15:35:50Z</cp:lastPrinted>
  <dcterms:created xsi:type="dcterms:W3CDTF">2021-03-12T17:06:05Z</dcterms:created>
  <dcterms:modified xsi:type="dcterms:W3CDTF">2024-12-12T16:12:56Z</dcterms:modified>
</cp:coreProperties>
</file>